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5480" windowHeight="11640" activeTab="0"/>
  </bookViews>
  <sheets>
    <sheet name="base" sheetId="1" r:id="rId1"/>
    <sheet name="DeltaU" sheetId="2" r:id="rId2"/>
    <sheet name="Feuil3" sheetId="3" r:id="rId3"/>
  </sheets>
  <definedNames>
    <definedName name="_xlnm.Print_Area" localSheetId="0">'base'!$B$2:$K$31</definedName>
  </definedNames>
  <calcPr fullCalcOnLoad="1"/>
</workbook>
</file>

<file path=xl/sharedStrings.xml><?xml version="1.0" encoding="utf-8"?>
<sst xmlns="http://schemas.openxmlformats.org/spreadsheetml/2006/main" count="47" uniqueCount="45">
  <si>
    <t>Résistance</t>
  </si>
  <si>
    <t>Réactance</t>
  </si>
  <si>
    <t>Tangente</t>
  </si>
  <si>
    <t>Tension (en V)</t>
  </si>
  <si>
    <t>Est-ce techniquement faisable ?</t>
  </si>
  <si>
    <t xml:space="preserve"> =&gt; Si trop cher, alors revoir le nombre d'abonnés / longueur de la ligne ou/et le type de ligne</t>
  </si>
  <si>
    <t xml:space="preserve">avec le type de ligne </t>
  </si>
  <si>
    <t>hypothèses cachées</t>
  </si>
  <si>
    <t xml:space="preserve">Avec un coût par mètre (FCFA/m) </t>
  </si>
  <si>
    <r>
      <t>(3x</t>
    </r>
    <r>
      <rPr>
        <b/>
        <sz val="10"/>
        <rFont val="Arial"/>
        <family val="2"/>
      </rPr>
      <t>35</t>
    </r>
    <r>
      <rPr>
        <sz val="10"/>
        <rFont val="Arial"/>
        <family val="0"/>
      </rPr>
      <t>+1x54,6+2x16) mm² Alu</t>
    </r>
  </si>
  <si>
    <r>
      <t>2x</t>
    </r>
    <r>
      <rPr>
        <b/>
        <sz val="10"/>
        <rFont val="Arial"/>
        <family val="2"/>
      </rPr>
      <t>16</t>
    </r>
    <r>
      <rPr>
        <sz val="10"/>
        <rFont val="Arial"/>
        <family val="0"/>
      </rPr>
      <t xml:space="preserve"> mm² Alu</t>
    </r>
  </si>
  <si>
    <r>
      <t>4x</t>
    </r>
    <r>
      <rPr>
        <b/>
        <sz val="10"/>
        <rFont val="Arial"/>
        <family val="2"/>
      </rPr>
      <t>16</t>
    </r>
    <r>
      <rPr>
        <sz val="10"/>
        <rFont val="Arial"/>
        <family val="0"/>
      </rPr>
      <t xml:space="preserve"> mm² Alu</t>
    </r>
  </si>
  <si>
    <t>type de ligne choisi</t>
  </si>
  <si>
    <t xml:space="preserve">Charge maxi répartie sur la ligne secondaire (kW) </t>
  </si>
  <si>
    <t>Analyse technique</t>
  </si>
  <si>
    <t>Analyse économique</t>
  </si>
  <si>
    <t>Configuration du réseau secondaire</t>
  </si>
  <si>
    <t xml:space="preserve">Distance point de raccordement sur réseau primaire - Transfo (m) </t>
  </si>
  <si>
    <t>pour info, chute de tension (%)</t>
  </si>
  <si>
    <r>
      <t>Hypothèse coût de ligne par mètre</t>
    </r>
    <r>
      <rPr>
        <sz val="10"/>
        <rFont val="Arial"/>
        <family val="2"/>
      </rPr>
      <t xml:space="preserve"> (pose compris)</t>
    </r>
  </si>
  <si>
    <t xml:space="preserve">Nombre de ménage qu’on souhaite raccorder sur une ligne </t>
  </si>
  <si>
    <t xml:space="preserve">Longueur de ligne correspondante à construire (m) </t>
  </si>
  <si>
    <t xml:space="preserve">Puissance qu’on souhaite installer dans chaque ménage (W) </t>
  </si>
  <si>
    <t>ligne BT 2x16 mm² Alu  (FCFA/m)</t>
  </si>
  <si>
    <t>ligne BT 4x16 mm² Alu  (FCFA/m)</t>
  </si>
  <si>
    <t>ligne BT (3x35+1x54,6+2x16) mm² Alu  (FCFA/m)</t>
  </si>
  <si>
    <t>En jaune, hypothèses à remplir. Appuyez sur le bouton pour connaître la valeur maximale admissible correspondante.</t>
  </si>
  <si>
    <t>ligne réseau primaire</t>
  </si>
  <si>
    <t>Puissance par client kW</t>
  </si>
  <si>
    <t>Avec nombre moyen de clients par 100 m</t>
  </si>
  <si>
    <r>
      <t xml:space="preserve">Chute de tension moyenne du </t>
    </r>
    <r>
      <rPr>
        <b/>
        <sz val="10"/>
        <rFont val="Arial"/>
        <family val="2"/>
      </rPr>
      <t>réseau primaire</t>
    </r>
    <r>
      <rPr>
        <sz val="10"/>
        <rFont val="Arial"/>
        <family val="0"/>
      </rPr>
      <t xml:space="preserve"> (%) </t>
    </r>
  </si>
  <si>
    <r>
      <t xml:space="preserve">Chute de tension du </t>
    </r>
    <r>
      <rPr>
        <b/>
        <sz val="10"/>
        <rFont val="Arial"/>
        <family val="2"/>
      </rPr>
      <t>réseau secondaire</t>
    </r>
    <r>
      <rPr>
        <sz val="10"/>
        <rFont val="Arial"/>
        <family val="0"/>
      </rPr>
      <t xml:space="preserve"> (%) </t>
    </r>
  </si>
  <si>
    <r>
      <t xml:space="preserve">Chute de tension </t>
    </r>
    <r>
      <rPr>
        <b/>
        <sz val="10"/>
        <rFont val="Arial"/>
        <family val="2"/>
      </rPr>
      <t>totale</t>
    </r>
    <r>
      <rPr>
        <sz val="10"/>
        <rFont val="Arial"/>
        <family val="0"/>
      </rPr>
      <t xml:space="preserve"> (%) </t>
    </r>
  </si>
  <si>
    <r>
      <t xml:space="preserve">Chute de tension </t>
    </r>
    <r>
      <rPr>
        <b/>
        <sz val="10"/>
        <rFont val="Arial"/>
        <family val="2"/>
      </rPr>
      <t>moyenne</t>
    </r>
    <r>
      <rPr>
        <sz val="10"/>
        <rFont val="Arial"/>
        <family val="0"/>
      </rPr>
      <t xml:space="preserve"> du </t>
    </r>
    <r>
      <rPr>
        <b/>
        <sz val="10"/>
        <rFont val="Arial"/>
        <family val="2"/>
      </rPr>
      <t>réseau primaire</t>
    </r>
    <r>
      <rPr>
        <sz val="10"/>
        <rFont val="Arial"/>
        <family val="0"/>
      </rPr>
      <t xml:space="preserve"> (%) </t>
    </r>
  </si>
  <si>
    <r>
      <t xml:space="preserve">Chute de tension maximum </t>
    </r>
    <r>
      <rPr>
        <b/>
        <sz val="10"/>
        <rFont val="Arial"/>
        <family val="2"/>
      </rPr>
      <t>admissible</t>
    </r>
    <r>
      <rPr>
        <sz val="10"/>
        <rFont val="Arial"/>
        <family val="0"/>
      </rPr>
      <t xml:space="preserve"> (%) </t>
    </r>
  </si>
  <si>
    <t>calcul</t>
  </si>
  <si>
    <t>Données techniques câble BT</t>
  </si>
  <si>
    <t xml:space="preserve">Charge moyenne sur 100 m (en kW) </t>
  </si>
  <si>
    <t>fixé</t>
  </si>
  <si>
    <t>Coefficient de foisonnement</t>
  </si>
  <si>
    <r>
      <t xml:space="preserve">Coût </t>
    </r>
    <r>
      <rPr>
        <b/>
        <u val="single"/>
        <sz val="10"/>
        <rFont val="Arial"/>
        <family val="2"/>
      </rPr>
      <t>approximatif</t>
    </r>
    <r>
      <rPr>
        <b/>
        <sz val="10"/>
        <rFont val="Arial"/>
        <family val="2"/>
      </rPr>
      <t xml:space="preserve"> par ménage  (FCFA) </t>
    </r>
  </si>
  <si>
    <t xml:space="preserve">Estimation du coût total de la ligne (FCFA) </t>
  </si>
  <si>
    <t>GTZ Bénin</t>
  </si>
  <si>
    <t>Conception : François CARME</t>
  </si>
  <si>
    <t>Outil d'aide à la décision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</si>
</sst>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  <numFmt numFmtId="167" formatCode="#,##0.000"/>
    <numFmt numFmtId="168" formatCode="0.0000E+00"/>
    <numFmt numFmtId="169" formatCode="0.00000E+00"/>
    <numFmt numFmtId="170" formatCode="0.000E+00"/>
    <numFmt numFmtId="171" formatCode="0.0E+00"/>
    <numFmt numFmtId="172" formatCode="0E+00"/>
    <numFmt numFmtId="173" formatCode="#,##0_ ;[Red]\-#,##0\ "/>
    <numFmt numFmtId="174" formatCode="#,##0.0_ ;[Red]\-#,##0.0\ 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1"/>
      <name val="Arial"/>
      <family val="0"/>
    </font>
    <font>
      <i/>
      <sz val="11"/>
      <name val="Arial"/>
      <family val="0"/>
    </font>
    <font>
      <b/>
      <sz val="11"/>
      <color indexed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sz val="16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11"/>
      <color indexed="10"/>
      <name val="Arial"/>
      <family val="0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" fontId="4" fillId="0" borderId="1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Border="1" applyAlignment="1">
      <alignment horizontal="right"/>
    </xf>
    <xf numFmtId="3" fontId="4" fillId="2" borderId="0" xfId="0" applyNumberFormat="1" applyFont="1" applyFill="1" applyAlignment="1">
      <alignment/>
    </xf>
    <xf numFmtId="0" fontId="0" fillId="3" borderId="2" xfId="0" applyFill="1" applyBorder="1" applyAlignment="1">
      <alignment/>
    </xf>
    <xf numFmtId="3" fontId="0" fillId="3" borderId="3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3" fontId="0" fillId="3" borderId="0" xfId="0" applyNumberFormat="1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3" fontId="0" fillId="3" borderId="5" xfId="0" applyNumberForma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3" fontId="4" fillId="3" borderId="7" xfId="0" applyNumberFormat="1" applyFont="1" applyFill="1" applyBorder="1" applyAlignment="1">
      <alignment/>
    </xf>
    <xf numFmtId="3" fontId="0" fillId="3" borderId="7" xfId="0" applyNumberFormat="1" applyFill="1" applyBorder="1" applyAlignment="1">
      <alignment/>
    </xf>
    <xf numFmtId="3" fontId="0" fillId="3" borderId="8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6" fillId="0" borderId="15" xfId="0" applyFont="1" applyFill="1" applyBorder="1" applyAlignment="1">
      <alignment horizontal="left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justify"/>
    </xf>
    <xf numFmtId="0" fontId="0" fillId="0" borderId="4" xfId="0" applyFont="1" applyFill="1" applyBorder="1" applyAlignment="1">
      <alignment horizontal="justify"/>
    </xf>
    <xf numFmtId="0" fontId="0" fillId="0" borderId="9" xfId="0" applyFill="1" applyBorder="1" applyAlignment="1">
      <alignment/>
    </xf>
    <xf numFmtId="3" fontId="8" fillId="0" borderId="15" xfId="0" applyNumberFormat="1" applyFont="1" applyFill="1" applyBorder="1" applyAlignment="1" quotePrefix="1">
      <alignment horizontal="center"/>
    </xf>
    <xf numFmtId="0" fontId="1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11" fillId="0" borderId="8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13" fillId="0" borderId="10" xfId="0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left"/>
    </xf>
    <xf numFmtId="3" fontId="8" fillId="4" borderId="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4" fillId="0" borderId="12" xfId="0" applyNumberFormat="1" applyFont="1" applyFill="1" applyBorder="1" applyAlignment="1">
      <alignment horizontal="left" vertical="top" textRotation="180"/>
    </xf>
    <xf numFmtId="3" fontId="14" fillId="0" borderId="0" xfId="0" applyNumberFormat="1" applyFont="1" applyFill="1" applyBorder="1" applyAlignment="1">
      <alignment horizontal="left" vertical="top" textRotation="180"/>
    </xf>
    <xf numFmtId="0" fontId="2" fillId="3" borderId="0" xfId="0" applyFont="1" applyFill="1" applyBorder="1" applyAlignment="1">
      <alignment horizontal="center"/>
    </xf>
    <xf numFmtId="173" fontId="4" fillId="5" borderId="1" xfId="0" applyNumberFormat="1" applyFont="1" applyFill="1" applyBorder="1" applyAlignment="1" applyProtection="1">
      <alignment/>
      <protection locked="0"/>
    </xf>
    <xf numFmtId="3" fontId="4" fillId="5" borderId="1" xfId="0" applyNumberFormat="1" applyFont="1" applyFill="1" applyBorder="1" applyAlignment="1" applyProtection="1">
      <alignment/>
      <protection locked="0"/>
    </xf>
    <xf numFmtId="0" fontId="4" fillId="3" borderId="0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0" fillId="3" borderId="11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9" xfId="0" applyFont="1" applyFill="1" applyBorder="1" applyAlignment="1">
      <alignment horizontal="right"/>
    </xf>
    <xf numFmtId="0" fontId="0" fillId="3" borderId="16" xfId="0" applyFill="1" applyBorder="1" applyAlignment="1">
      <alignment/>
    </xf>
    <xf numFmtId="2" fontId="15" fillId="3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6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15" fillId="3" borderId="12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15" fillId="3" borderId="15" xfId="0" applyFont="1" applyFill="1" applyBorder="1" applyAlignment="1">
      <alignment horizontal="right"/>
    </xf>
    <xf numFmtId="0" fontId="15" fillId="3" borderId="15" xfId="0" applyFont="1" applyFill="1" applyBorder="1" applyAlignment="1">
      <alignment/>
    </xf>
    <xf numFmtId="2" fontId="15" fillId="3" borderId="12" xfId="0" applyNumberFormat="1" applyFont="1" applyFill="1" applyBorder="1" applyAlignment="1">
      <alignment horizontal="right"/>
    </xf>
    <xf numFmtId="166" fontId="17" fillId="3" borderId="15" xfId="0" applyNumberFormat="1" applyFont="1" applyFill="1" applyBorder="1" applyAlignment="1" applyProtection="1">
      <alignment/>
      <protection locked="0"/>
    </xf>
    <xf numFmtId="0" fontId="0" fillId="3" borderId="17" xfId="0" applyFill="1" applyBorder="1" applyAlignment="1">
      <alignment horizontal="right"/>
    </xf>
    <xf numFmtId="9" fontId="15" fillId="3" borderId="18" xfId="0" applyNumberFormat="1" applyFont="1" applyFill="1" applyBorder="1" applyAlignment="1">
      <alignment/>
    </xf>
    <xf numFmtId="0" fontId="0" fillId="3" borderId="19" xfId="0" applyFont="1" applyFill="1" applyBorder="1" applyAlignment="1">
      <alignment horizontal="right"/>
    </xf>
    <xf numFmtId="2" fontId="19" fillId="3" borderId="18" xfId="0" applyNumberFormat="1" applyFont="1" applyFill="1" applyBorder="1" applyAlignment="1">
      <alignment horizontal="right"/>
    </xf>
    <xf numFmtId="0" fontId="9" fillId="3" borderId="0" xfId="0" applyFont="1" applyFill="1" applyBorder="1" applyAlignment="1" applyProtection="1">
      <alignment/>
      <protection locked="0"/>
    </xf>
    <xf numFmtId="172" fontId="18" fillId="3" borderId="15" xfId="0" applyNumberFormat="1" applyFont="1" applyFill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/>
      <protection locked="0"/>
    </xf>
    <xf numFmtId="166" fontId="17" fillId="3" borderId="0" xfId="0" applyNumberFormat="1" applyFont="1" applyFill="1" applyBorder="1" applyAlignment="1" applyProtection="1">
      <alignment/>
      <protection locked="0"/>
    </xf>
    <xf numFmtId="172" fontId="18" fillId="3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>
      <alignment/>
    </xf>
    <xf numFmtId="0" fontId="9" fillId="3" borderId="12" xfId="0" applyFont="1" applyFill="1" applyBorder="1" applyAlignment="1" applyProtection="1">
      <alignment horizontal="right"/>
      <protection locked="0"/>
    </xf>
    <xf numFmtId="0" fontId="9" fillId="3" borderId="0" xfId="0" applyFont="1" applyFill="1" applyBorder="1" applyAlignment="1" applyProtection="1">
      <alignment horizontal="right"/>
      <protection locked="0"/>
    </xf>
    <xf numFmtId="0" fontId="20" fillId="3" borderId="0" xfId="0" applyFont="1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/>
    </xf>
    <xf numFmtId="2" fontId="9" fillId="3" borderId="0" xfId="0" applyNumberFormat="1" applyFont="1" applyFill="1" applyBorder="1" applyAlignment="1" applyProtection="1">
      <alignment horizontal="right"/>
      <protection locked="0"/>
    </xf>
    <xf numFmtId="0" fontId="7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3" fontId="8" fillId="0" borderId="10" xfId="0" applyNumberFormat="1" applyFont="1" applyFill="1" applyBorder="1" applyAlignment="1" quotePrefix="1">
      <alignment horizontal="center"/>
    </xf>
    <xf numFmtId="3" fontId="8" fillId="0" borderId="0" xfId="0" applyNumberFormat="1" applyFont="1" applyFill="1" applyBorder="1" applyAlignment="1" quotePrefix="1">
      <alignment horizontal="center"/>
    </xf>
    <xf numFmtId="3" fontId="8" fillId="0" borderId="14" xfId="0" applyNumberFormat="1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/>
        <color rgb="FFFF0000"/>
      </font>
      <fill>
        <patternFill patternType="none">
          <bgColor indexed="65"/>
        </patternFill>
      </fill>
      <border/>
    </dxf>
    <dxf>
      <font>
        <b/>
        <i val="0"/>
        <strike val="0"/>
        <color rgb="FF008000"/>
      </font>
      <border/>
    </dxf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L81"/>
  <sheetViews>
    <sheetView showGridLines="0" tabSelected="1" workbookViewId="0" topLeftCell="A4">
      <selection activeCell="E12" sqref="E12"/>
    </sheetView>
  </sheetViews>
  <sheetFormatPr defaultColWidth="11.421875" defaultRowHeight="12.75"/>
  <cols>
    <col min="1" max="1" width="11.421875" style="3" customWidth="1"/>
    <col min="2" max="2" width="1.8515625" style="3" customWidth="1"/>
    <col min="3" max="3" width="4.8515625" style="3" customWidth="1"/>
    <col min="4" max="4" width="56.140625" style="3" customWidth="1"/>
    <col min="5" max="5" width="12.421875" style="4" customWidth="1"/>
    <col min="6" max="6" width="8.421875" style="3" customWidth="1"/>
    <col min="7" max="7" width="7.00390625" style="3" customWidth="1"/>
    <col min="8" max="8" width="13.8515625" style="3" customWidth="1"/>
    <col min="9" max="9" width="5.8515625" style="3" customWidth="1"/>
    <col min="10" max="10" width="5.00390625" style="3" customWidth="1"/>
    <col min="11" max="11" width="2.140625" style="3" customWidth="1"/>
    <col min="12" max="12" width="10.421875" style="3" customWidth="1"/>
    <col min="13" max="16384" width="11.421875" style="3" customWidth="1"/>
  </cols>
  <sheetData>
    <row r="1" ht="9.75" customHeight="1"/>
    <row r="2" spans="2:11" ht="9" customHeight="1" thickBot="1">
      <c r="B2" s="27"/>
      <c r="C2" s="27"/>
      <c r="D2" s="27"/>
      <c r="E2" s="28"/>
      <c r="F2" s="27"/>
      <c r="G2" s="27"/>
      <c r="H2" s="27"/>
      <c r="I2" s="27"/>
      <c r="J2" s="27"/>
      <c r="K2" s="27"/>
    </row>
    <row r="3" spans="2:11" ht="20.25" customHeight="1">
      <c r="B3" s="27"/>
      <c r="C3" s="29"/>
      <c r="D3" s="115" t="s">
        <v>44</v>
      </c>
      <c r="E3" s="115"/>
      <c r="F3" s="115"/>
      <c r="G3" s="115"/>
      <c r="H3" s="115"/>
      <c r="I3" s="115"/>
      <c r="J3" s="30"/>
      <c r="K3" s="27"/>
    </row>
    <row r="4" spans="2:11" ht="21" customHeight="1" thickBot="1">
      <c r="B4" s="27"/>
      <c r="C4" s="31"/>
      <c r="D4" s="116" t="s">
        <v>16</v>
      </c>
      <c r="E4" s="116"/>
      <c r="F4" s="116"/>
      <c r="G4" s="116"/>
      <c r="H4" s="116"/>
      <c r="I4" s="116"/>
      <c r="J4" s="32"/>
      <c r="K4" s="27"/>
    </row>
    <row r="5" spans="2:11" ht="15" customHeight="1" thickTop="1">
      <c r="B5" s="27"/>
      <c r="C5" s="31"/>
      <c r="D5" s="118" t="s">
        <v>26</v>
      </c>
      <c r="E5" s="118"/>
      <c r="F5" s="118"/>
      <c r="G5" s="118"/>
      <c r="H5" s="118"/>
      <c r="I5" s="118"/>
      <c r="J5" s="32"/>
      <c r="K5" s="27"/>
    </row>
    <row r="6" spans="2:11" ht="25.5" customHeight="1">
      <c r="B6" s="27"/>
      <c r="C6" s="31"/>
      <c r="D6" s="23" t="s">
        <v>14</v>
      </c>
      <c r="E6" s="33"/>
      <c r="F6" s="33"/>
      <c r="G6" s="34"/>
      <c r="H6" s="34"/>
      <c r="I6" s="34"/>
      <c r="J6" s="32"/>
      <c r="K6" s="27"/>
    </row>
    <row r="7" spans="2:11" ht="9" customHeight="1">
      <c r="B7" s="27"/>
      <c r="C7" s="31"/>
      <c r="D7" s="35"/>
      <c r="E7" s="36"/>
      <c r="F7" s="37"/>
      <c r="G7" s="37"/>
      <c r="H7" s="37"/>
      <c r="I7" s="38"/>
      <c r="J7" s="32"/>
      <c r="K7" s="27"/>
    </row>
    <row r="8" spans="2:11" ht="13.5">
      <c r="B8" s="27"/>
      <c r="C8" s="31"/>
      <c r="D8" s="39" t="s">
        <v>17</v>
      </c>
      <c r="E8" s="78">
        <v>30</v>
      </c>
      <c r="F8" s="34"/>
      <c r="G8" s="34"/>
      <c r="H8" s="34"/>
      <c r="I8" s="40"/>
      <c r="J8" s="32"/>
      <c r="K8" s="27"/>
    </row>
    <row r="9" spans="2:11" ht="13.5">
      <c r="B9" s="27"/>
      <c r="C9" s="31"/>
      <c r="D9" s="41"/>
      <c r="E9" s="33"/>
      <c r="F9" s="34"/>
      <c r="G9" s="34"/>
      <c r="H9" s="34"/>
      <c r="I9" s="40"/>
      <c r="J9" s="32"/>
      <c r="K9" s="27"/>
    </row>
    <row r="10" spans="2:11" ht="18" customHeight="1">
      <c r="B10" s="27"/>
      <c r="C10" s="31"/>
      <c r="D10" s="42" t="s">
        <v>20</v>
      </c>
      <c r="E10" s="78">
        <v>50</v>
      </c>
      <c r="F10" s="43"/>
      <c r="G10" s="43"/>
      <c r="H10" s="43"/>
      <c r="I10" s="44"/>
      <c r="J10" s="45"/>
      <c r="K10" s="27"/>
    </row>
    <row r="11" spans="2:11" ht="16.5" customHeight="1">
      <c r="B11" s="27"/>
      <c r="C11" s="31"/>
      <c r="D11" s="42" t="s">
        <v>21</v>
      </c>
      <c r="E11" s="78">
        <v>410.86719484702087</v>
      </c>
      <c r="F11" s="34"/>
      <c r="G11" s="34"/>
      <c r="H11" s="43"/>
      <c r="I11" s="40"/>
      <c r="J11" s="45"/>
      <c r="K11" s="27"/>
    </row>
    <row r="12" spans="2:11" ht="21" customHeight="1">
      <c r="B12" s="27"/>
      <c r="C12" s="31"/>
      <c r="D12" s="46" t="s">
        <v>6</v>
      </c>
      <c r="E12" s="106">
        <v>2</v>
      </c>
      <c r="F12" s="34"/>
      <c r="G12" s="47"/>
      <c r="H12" s="43"/>
      <c r="I12" s="44"/>
      <c r="J12" s="45"/>
      <c r="K12" s="27"/>
    </row>
    <row r="13" spans="2:11" ht="16.5" customHeight="1">
      <c r="B13" s="27"/>
      <c r="C13" s="31"/>
      <c r="D13" s="42" t="s">
        <v>22</v>
      </c>
      <c r="E13" s="78">
        <v>500</v>
      </c>
      <c r="F13" s="43"/>
      <c r="G13" s="43"/>
      <c r="H13" s="43"/>
      <c r="I13" s="44"/>
      <c r="J13" s="45"/>
      <c r="K13" s="27"/>
    </row>
    <row r="14" spans="2:11" ht="16.5" customHeight="1">
      <c r="B14" s="27"/>
      <c r="C14" s="31"/>
      <c r="D14" s="39" t="s">
        <v>13</v>
      </c>
      <c r="E14" s="2">
        <f>E13*E10/1000</f>
        <v>25</v>
      </c>
      <c r="F14" s="43"/>
      <c r="G14" s="43"/>
      <c r="H14" s="43"/>
      <c r="I14" s="44"/>
      <c r="J14" s="45"/>
      <c r="K14" s="27"/>
    </row>
    <row r="15" spans="2:12" ht="6.75" customHeight="1">
      <c r="B15" s="27"/>
      <c r="C15" s="31"/>
      <c r="D15" s="41"/>
      <c r="E15" s="33"/>
      <c r="F15" s="43"/>
      <c r="G15" s="43"/>
      <c r="H15" s="43"/>
      <c r="I15" s="44"/>
      <c r="J15" s="45"/>
      <c r="K15" s="48"/>
      <c r="L15" s="5"/>
    </row>
    <row r="16" spans="2:12" ht="19.5" customHeight="1">
      <c r="B16" s="27"/>
      <c r="C16" s="31"/>
      <c r="D16" s="25" t="s">
        <v>4</v>
      </c>
      <c r="E16" s="122" t="str">
        <f>IF(OR(E49&gt;E50,F58&lt;0),"NON ! Revoir paramètres","OK !")</f>
        <v>OK !</v>
      </c>
      <c r="F16" s="122"/>
      <c r="G16" s="122"/>
      <c r="H16" s="122"/>
      <c r="I16" s="44"/>
      <c r="J16" s="32"/>
      <c r="K16" s="48"/>
      <c r="L16" s="5"/>
    </row>
    <row r="17" spans="2:12" ht="14.25" customHeight="1">
      <c r="B17" s="27"/>
      <c r="C17" s="31"/>
      <c r="D17" s="71" t="s">
        <v>18</v>
      </c>
      <c r="E17" s="72">
        <f>E49</f>
        <v>4.999999999999998</v>
      </c>
      <c r="F17" s="34"/>
      <c r="G17" s="34"/>
      <c r="H17" s="34"/>
      <c r="I17" s="40"/>
      <c r="J17" s="32"/>
      <c r="K17" s="48"/>
      <c r="L17" s="5"/>
    </row>
    <row r="18" spans="2:12" ht="15" customHeight="1">
      <c r="B18" s="27"/>
      <c r="C18" s="31"/>
      <c r="D18" s="24"/>
      <c r="E18" s="49"/>
      <c r="F18" s="49"/>
      <c r="G18" s="50"/>
      <c r="H18" s="50"/>
      <c r="I18" s="51"/>
      <c r="J18" s="32"/>
      <c r="K18" s="48"/>
      <c r="L18" s="5"/>
    </row>
    <row r="19" spans="2:12" ht="33.75" customHeight="1">
      <c r="B19" s="27"/>
      <c r="C19" s="31"/>
      <c r="D19" s="23" t="s">
        <v>15</v>
      </c>
      <c r="E19" s="22"/>
      <c r="F19" s="43"/>
      <c r="G19" s="43"/>
      <c r="H19" s="43"/>
      <c r="I19" s="43"/>
      <c r="J19" s="45"/>
      <c r="K19" s="48"/>
      <c r="L19" s="5"/>
    </row>
    <row r="20" spans="2:11" ht="19.5" customHeight="1">
      <c r="B20" s="27"/>
      <c r="C20" s="31"/>
      <c r="D20" s="52"/>
      <c r="E20" s="74" t="s">
        <v>19</v>
      </c>
      <c r="F20" s="75"/>
      <c r="G20" s="37"/>
      <c r="H20" s="37"/>
      <c r="I20" s="38"/>
      <c r="J20" s="32"/>
      <c r="K20" s="27"/>
    </row>
    <row r="21" spans="2:11" ht="14.25" customHeight="1">
      <c r="B21" s="27"/>
      <c r="C21" s="31"/>
      <c r="D21" s="42" t="s">
        <v>23</v>
      </c>
      <c r="E21" s="79">
        <v>2900</v>
      </c>
      <c r="F21" s="76"/>
      <c r="G21" s="34"/>
      <c r="H21" s="34"/>
      <c r="I21" s="40"/>
      <c r="J21" s="32"/>
      <c r="K21" s="27"/>
    </row>
    <row r="22" spans="2:11" ht="13.5">
      <c r="B22" s="27"/>
      <c r="C22" s="31"/>
      <c r="D22" s="42" t="s">
        <v>24</v>
      </c>
      <c r="E22" s="79">
        <v>3800</v>
      </c>
      <c r="F22" s="76"/>
      <c r="G22" s="34"/>
      <c r="H22" s="34"/>
      <c r="I22" s="40"/>
      <c r="J22" s="32"/>
      <c r="K22" s="27"/>
    </row>
    <row r="23" spans="2:11" ht="13.5">
      <c r="B23" s="27"/>
      <c r="C23" s="31"/>
      <c r="D23" s="42" t="s">
        <v>25</v>
      </c>
      <c r="E23" s="79">
        <v>6500</v>
      </c>
      <c r="F23" s="76"/>
      <c r="G23" s="34"/>
      <c r="H23" s="34"/>
      <c r="I23" s="40"/>
      <c r="J23" s="32"/>
      <c r="K23" s="27"/>
    </row>
    <row r="24" spans="2:11" ht="24.75" customHeight="1">
      <c r="B24" s="27"/>
      <c r="C24" s="31"/>
      <c r="D24" s="39"/>
      <c r="E24" s="53"/>
      <c r="F24" s="34"/>
      <c r="G24" s="34"/>
      <c r="H24" s="34"/>
      <c r="I24" s="40"/>
      <c r="J24" s="32"/>
      <c r="K24" s="27"/>
    </row>
    <row r="25" spans="2:12" ht="16.5" customHeight="1" hidden="1">
      <c r="B25" s="27"/>
      <c r="C25" s="31"/>
      <c r="D25" s="46" t="s">
        <v>8</v>
      </c>
      <c r="E25" s="1">
        <f>INDEX(E21:E23,E12,1)</f>
        <v>3800</v>
      </c>
      <c r="F25" s="43"/>
      <c r="G25" s="43"/>
      <c r="H25" s="43"/>
      <c r="I25" s="44"/>
      <c r="J25" s="45"/>
      <c r="K25" s="48"/>
      <c r="L25" s="5"/>
    </row>
    <row r="26" spans="2:12" ht="16.5" customHeight="1">
      <c r="B26" s="27"/>
      <c r="C26" s="31"/>
      <c r="D26" s="42" t="s">
        <v>41</v>
      </c>
      <c r="E26" s="1">
        <f>E11*E25</f>
        <v>1561295.3404186794</v>
      </c>
      <c r="F26" s="34"/>
      <c r="G26" s="43"/>
      <c r="H26" s="34"/>
      <c r="I26" s="40"/>
      <c r="J26" s="45"/>
      <c r="K26" s="48"/>
      <c r="L26" s="5"/>
    </row>
    <row r="27" spans="2:11" ht="16.5" customHeight="1">
      <c r="B27" s="54"/>
      <c r="C27" s="55"/>
      <c r="D27" s="25" t="s">
        <v>40</v>
      </c>
      <c r="E27" s="73">
        <f>E26/E10</f>
        <v>31225.906808373587</v>
      </c>
      <c r="F27" s="34"/>
      <c r="G27" s="43"/>
      <c r="H27" s="43"/>
      <c r="I27" s="44"/>
      <c r="J27" s="45"/>
      <c r="K27" s="27"/>
    </row>
    <row r="28" spans="2:12" ht="21.75" customHeight="1">
      <c r="B28" s="27"/>
      <c r="C28" s="31"/>
      <c r="D28" s="119" t="s">
        <v>5</v>
      </c>
      <c r="E28" s="120"/>
      <c r="F28" s="120"/>
      <c r="G28" s="120"/>
      <c r="H28" s="120"/>
      <c r="I28" s="121"/>
      <c r="J28" s="45"/>
      <c r="K28" s="48"/>
      <c r="L28" s="5"/>
    </row>
    <row r="29" spans="2:12" ht="7.5" customHeight="1">
      <c r="B29" s="27"/>
      <c r="C29" s="31"/>
      <c r="D29" s="56"/>
      <c r="E29" s="57"/>
      <c r="F29" s="50"/>
      <c r="G29" s="50"/>
      <c r="H29" s="50"/>
      <c r="I29" s="51"/>
      <c r="J29" s="45"/>
      <c r="K29" s="48"/>
      <c r="L29" s="5"/>
    </row>
    <row r="30" spans="2:12" ht="18.75" customHeight="1" thickBot="1">
      <c r="B30" s="27"/>
      <c r="C30" s="58"/>
      <c r="D30" s="59"/>
      <c r="E30" s="60"/>
      <c r="F30" s="61"/>
      <c r="G30" s="61"/>
      <c r="H30" s="61"/>
      <c r="I30" s="61"/>
      <c r="J30" s="62"/>
      <c r="K30" s="48"/>
      <c r="L30" s="5"/>
    </row>
    <row r="31" spans="2:12" s="69" customFormat="1" ht="16.5" customHeight="1">
      <c r="B31" s="63"/>
      <c r="C31" s="63" t="s">
        <v>42</v>
      </c>
      <c r="D31" s="64"/>
      <c r="E31" s="65"/>
      <c r="F31" s="66"/>
      <c r="G31" s="66"/>
      <c r="H31" s="66"/>
      <c r="I31" s="66"/>
      <c r="J31" s="67" t="s">
        <v>43</v>
      </c>
      <c r="K31" s="66"/>
      <c r="L31" s="68"/>
    </row>
    <row r="32" spans="4:12" ht="16.5" customHeight="1">
      <c r="D32" s="6"/>
      <c r="E32" s="7"/>
      <c r="F32" s="5"/>
      <c r="G32" s="5"/>
      <c r="H32" s="5"/>
      <c r="I32" s="5"/>
      <c r="J32" s="26"/>
      <c r="K32" s="5"/>
      <c r="L32" s="5"/>
    </row>
    <row r="33" spans="4:12" ht="66.75" customHeight="1">
      <c r="D33" s="6"/>
      <c r="E33" s="7"/>
      <c r="F33" s="5"/>
      <c r="G33" s="5"/>
      <c r="H33" s="5"/>
      <c r="I33" s="5"/>
      <c r="J33" s="26"/>
      <c r="K33" s="5"/>
      <c r="L33" s="5"/>
    </row>
    <row r="34" spans="4:12" ht="102.75" customHeight="1">
      <c r="D34" s="6"/>
      <c r="E34" s="7"/>
      <c r="F34" s="5"/>
      <c r="G34" s="5"/>
      <c r="H34" s="5"/>
      <c r="I34" s="5"/>
      <c r="J34" s="26"/>
      <c r="K34" s="5"/>
      <c r="L34" s="5"/>
    </row>
    <row r="35" spans="4:12" ht="16.5" customHeight="1" thickBot="1">
      <c r="D35" s="6"/>
      <c r="E35" s="7"/>
      <c r="F35" s="5"/>
      <c r="G35" s="5"/>
      <c r="H35" s="5"/>
      <c r="I35" s="5"/>
      <c r="J35" s="5"/>
      <c r="K35" s="5"/>
      <c r="L35" s="5"/>
    </row>
    <row r="36" spans="3:12" ht="16.5" customHeight="1">
      <c r="C36" s="8"/>
      <c r="D36" s="117" t="s">
        <v>7</v>
      </c>
      <c r="E36" s="117"/>
      <c r="F36" s="117"/>
      <c r="G36" s="117"/>
      <c r="H36" s="9"/>
      <c r="I36" s="5"/>
      <c r="J36" s="5"/>
      <c r="K36" s="5"/>
      <c r="L36" s="5"/>
    </row>
    <row r="37" spans="3:12" ht="16.5" customHeight="1">
      <c r="C37" s="10"/>
      <c r="D37" s="81"/>
      <c r="E37" s="70"/>
      <c r="F37" s="81"/>
      <c r="G37" s="81"/>
      <c r="H37" s="11"/>
      <c r="I37" s="5"/>
      <c r="J37" s="5"/>
      <c r="K37" s="5"/>
      <c r="L37" s="5"/>
    </row>
    <row r="38" spans="3:12" ht="16.5" customHeight="1">
      <c r="C38" s="10"/>
      <c r="D38" s="14" t="s">
        <v>3</v>
      </c>
      <c r="E38" s="105">
        <v>400</v>
      </c>
      <c r="F38" s="81"/>
      <c r="G38" s="81"/>
      <c r="H38" s="11"/>
      <c r="I38" s="5"/>
      <c r="J38" s="5"/>
      <c r="K38" s="5"/>
      <c r="L38" s="5"/>
    </row>
    <row r="39" spans="3:12" ht="16.5" customHeight="1">
      <c r="C39" s="10"/>
      <c r="D39" s="14"/>
      <c r="E39" s="80"/>
      <c r="F39" s="81"/>
      <c r="G39" s="81"/>
      <c r="H39" s="11"/>
      <c r="I39" s="5"/>
      <c r="J39" s="5"/>
      <c r="K39" s="5"/>
      <c r="L39" s="5"/>
    </row>
    <row r="40" spans="3:12" ht="12.75">
      <c r="C40" s="10"/>
      <c r="D40" s="14" t="s">
        <v>36</v>
      </c>
      <c r="E40" s="77" t="s">
        <v>0</v>
      </c>
      <c r="F40" s="77" t="s">
        <v>1</v>
      </c>
      <c r="G40" s="77" t="s">
        <v>2</v>
      </c>
      <c r="H40" s="11"/>
      <c r="I40" s="5"/>
      <c r="J40" s="5"/>
      <c r="K40" s="5"/>
      <c r="L40" s="5"/>
    </row>
    <row r="41" spans="3:12" ht="12.75">
      <c r="C41" s="10"/>
      <c r="D41" s="12" t="s">
        <v>10</v>
      </c>
      <c r="E41" s="103">
        <v>1.91</v>
      </c>
      <c r="F41" s="103">
        <v>0.32</v>
      </c>
      <c r="G41" s="103">
        <v>0.5</v>
      </c>
      <c r="H41" s="11"/>
      <c r="I41" s="5"/>
      <c r="J41" s="5"/>
      <c r="K41" s="5"/>
      <c r="L41" s="5"/>
    </row>
    <row r="42" spans="3:12" ht="12.75">
      <c r="C42" s="10"/>
      <c r="D42" s="12" t="s">
        <v>11</v>
      </c>
      <c r="E42" s="113">
        <f>E41</f>
        <v>1.91</v>
      </c>
      <c r="F42" s="113">
        <f>F41</f>
        <v>0.32</v>
      </c>
      <c r="G42" s="113">
        <f>G41</f>
        <v>0.5</v>
      </c>
      <c r="H42" s="11"/>
      <c r="I42" s="5"/>
      <c r="J42" s="5"/>
      <c r="K42" s="5"/>
      <c r="L42" s="5"/>
    </row>
    <row r="43" spans="3:12" ht="12.75">
      <c r="C43" s="10"/>
      <c r="D43" s="12" t="s">
        <v>9</v>
      </c>
      <c r="E43" s="103">
        <v>0.868</v>
      </c>
      <c r="F43" s="103">
        <v>0.32</v>
      </c>
      <c r="G43" s="103">
        <v>0.5</v>
      </c>
      <c r="H43" s="11"/>
      <c r="I43" s="5"/>
      <c r="J43" s="5"/>
      <c r="K43" s="5"/>
      <c r="L43" s="5"/>
    </row>
    <row r="44" spans="3:12" ht="12.75">
      <c r="C44" s="10"/>
      <c r="D44" s="12" t="s">
        <v>12</v>
      </c>
      <c r="E44" s="13">
        <f>INDEX(E41:E43,$E$12,1)</f>
        <v>1.91</v>
      </c>
      <c r="F44" s="13">
        <f>INDEX(F41:F43,$E$12,1)</f>
        <v>0.32</v>
      </c>
      <c r="G44" s="13">
        <f>INDEX(G41:G43,$E$12,1)</f>
        <v>0.5</v>
      </c>
      <c r="H44" s="11"/>
      <c r="I44" s="5"/>
      <c r="J44" s="5"/>
      <c r="K44" s="5"/>
      <c r="L44" s="5"/>
    </row>
    <row r="45" spans="3:12" ht="12.75">
      <c r="C45" s="10"/>
      <c r="D45" s="12" t="s">
        <v>27</v>
      </c>
      <c r="E45" s="103">
        <v>0.497</v>
      </c>
      <c r="F45" s="103">
        <v>0.32</v>
      </c>
      <c r="G45" s="103">
        <v>0.5</v>
      </c>
      <c r="H45" s="11"/>
      <c r="I45" s="5"/>
      <c r="J45" s="5"/>
      <c r="K45" s="5"/>
      <c r="L45" s="5"/>
    </row>
    <row r="46" spans="3:12" ht="13.5">
      <c r="C46" s="10"/>
      <c r="D46" s="81"/>
      <c r="E46" s="70"/>
      <c r="F46" s="81"/>
      <c r="G46" s="81"/>
      <c r="H46" s="11"/>
      <c r="I46" s="5"/>
      <c r="J46" s="5"/>
      <c r="K46" s="5"/>
      <c r="L46" s="5"/>
    </row>
    <row r="47" spans="3:12" ht="12.75">
      <c r="C47" s="10"/>
      <c r="D47" s="14" t="s">
        <v>33</v>
      </c>
      <c r="E47" s="89">
        <f>E56</f>
        <v>0.0166303125</v>
      </c>
      <c r="F47" s="90"/>
      <c r="G47" s="15"/>
      <c r="H47" s="11"/>
      <c r="I47" s="5"/>
      <c r="J47" s="5"/>
      <c r="K47" s="5"/>
      <c r="L47" s="5"/>
    </row>
    <row r="48" spans="3:12" ht="12.75">
      <c r="C48" s="10"/>
      <c r="D48" s="14" t="s">
        <v>31</v>
      </c>
      <c r="E48" s="89">
        <f>E57</f>
        <v>4.983369687499998</v>
      </c>
      <c r="F48" s="90"/>
      <c r="G48" s="15"/>
      <c r="H48" s="11"/>
      <c r="I48" s="5"/>
      <c r="J48" s="5"/>
      <c r="K48" s="5"/>
      <c r="L48" s="5"/>
    </row>
    <row r="49" spans="3:12" ht="12.75">
      <c r="C49" s="10"/>
      <c r="D49" s="99" t="s">
        <v>32</v>
      </c>
      <c r="E49" s="102">
        <f>E57+E56</f>
        <v>4.999999999999998</v>
      </c>
      <c r="F49" s="100"/>
      <c r="G49" s="101"/>
      <c r="H49" s="11"/>
      <c r="I49" s="5"/>
      <c r="J49" s="5"/>
      <c r="K49" s="5"/>
      <c r="L49" s="5"/>
    </row>
    <row r="50" spans="3:12" ht="13.5">
      <c r="C50" s="10"/>
      <c r="D50" s="14" t="s">
        <v>34</v>
      </c>
      <c r="E50" s="112">
        <v>5</v>
      </c>
      <c r="F50" s="92"/>
      <c r="G50" s="81"/>
      <c r="H50" s="11"/>
      <c r="I50" s="5"/>
      <c r="J50" s="5"/>
      <c r="K50" s="5"/>
      <c r="L50" s="5"/>
    </row>
    <row r="51" spans="3:12" ht="13.5">
      <c r="C51" s="10"/>
      <c r="D51" s="81"/>
      <c r="E51" s="91"/>
      <c r="F51" s="92"/>
      <c r="G51" s="81"/>
      <c r="H51" s="16"/>
      <c r="I51" s="5"/>
      <c r="J51" s="5"/>
      <c r="K51" s="5"/>
      <c r="L51" s="5"/>
    </row>
    <row r="52" spans="3:12" ht="12.75">
      <c r="C52" s="10"/>
      <c r="D52" s="82" t="s">
        <v>29</v>
      </c>
      <c r="E52" s="110">
        <v>20</v>
      </c>
      <c r="F52" s="93" t="s">
        <v>38</v>
      </c>
      <c r="G52" s="85"/>
      <c r="H52" s="16"/>
      <c r="I52" s="5"/>
      <c r="J52" s="5"/>
      <c r="K52" s="5"/>
      <c r="L52" s="5"/>
    </row>
    <row r="53" spans="3:12" ht="12.75">
      <c r="C53" s="10"/>
      <c r="D53" s="83" t="s">
        <v>28</v>
      </c>
      <c r="E53" s="111">
        <v>0.3</v>
      </c>
      <c r="F53" s="94" t="s">
        <v>38</v>
      </c>
      <c r="G53" s="86"/>
      <c r="H53" s="16"/>
      <c r="I53" s="5"/>
      <c r="J53" s="5"/>
      <c r="K53" s="5"/>
      <c r="L53" s="5"/>
    </row>
    <row r="54" spans="3:12" ht="12.75">
      <c r="C54" s="10"/>
      <c r="D54" s="84" t="s">
        <v>37</v>
      </c>
      <c r="E54" s="95">
        <f>E52*E53</f>
        <v>6</v>
      </c>
      <c r="F54" s="96"/>
      <c r="G54" s="88"/>
      <c r="H54" s="16"/>
      <c r="I54" s="5"/>
      <c r="J54" s="5"/>
      <c r="K54" s="5"/>
      <c r="L54" s="5"/>
    </row>
    <row r="55" spans="3:12" ht="13.5">
      <c r="C55" s="10"/>
      <c r="D55" s="81"/>
      <c r="E55" s="91"/>
      <c r="F55" s="92"/>
      <c r="G55" s="81"/>
      <c r="H55" s="16"/>
      <c r="I55" s="5"/>
      <c r="J55" s="5"/>
      <c r="K55" s="5"/>
      <c r="L55" s="5"/>
    </row>
    <row r="56" spans="3:12" ht="12.75" hidden="1">
      <c r="C56" s="10"/>
      <c r="D56" s="82" t="s">
        <v>30</v>
      </c>
      <c r="E56" s="97">
        <f>((0.1*((E54*E8/100)*E8*0.75/1000)/(E38/1000)^2)*(E45+(F45*G45)))</f>
        <v>0.0166303125</v>
      </c>
      <c r="F56" s="93"/>
      <c r="G56" s="85"/>
      <c r="H56" s="16"/>
      <c r="I56" s="5"/>
      <c r="J56" s="5"/>
      <c r="K56" s="5"/>
      <c r="L56" s="5"/>
    </row>
    <row r="57" spans="3:12" ht="12.75" hidden="1">
      <c r="C57" s="10"/>
      <c r="D57" s="83" t="s">
        <v>31</v>
      </c>
      <c r="E57" s="89">
        <f>((0.1*(E14*E11*0.75/1000)/(E38/1000)^2)*(E44+(F44*G44)))/IF(E12=1,1,2)</f>
        <v>4.983369687499998</v>
      </c>
      <c r="F57" s="94"/>
      <c r="G57" s="86"/>
      <c r="H57" s="16"/>
      <c r="I57" s="5"/>
      <c r="J57" s="5"/>
      <c r="K57" s="5"/>
      <c r="L57" s="5"/>
    </row>
    <row r="58" spans="3:12" ht="12.75" hidden="1">
      <c r="C58" s="10"/>
      <c r="D58" s="87" t="s">
        <v>35</v>
      </c>
      <c r="E58" s="98">
        <f>E50-E49</f>
        <v>0</v>
      </c>
      <c r="F58" s="104">
        <f>E13*E11*E10*E8</f>
        <v>308150396.13526565</v>
      </c>
      <c r="G58" s="88"/>
      <c r="H58" s="16"/>
      <c r="I58" s="5"/>
      <c r="J58" s="5"/>
      <c r="K58" s="5"/>
      <c r="L58" s="5"/>
    </row>
    <row r="59" spans="3:12" ht="12.75" hidden="1">
      <c r="C59" s="10"/>
      <c r="D59" s="15"/>
      <c r="E59" s="107"/>
      <c r="F59" s="108"/>
      <c r="G59" s="109"/>
      <c r="H59" s="16"/>
      <c r="I59" s="5"/>
      <c r="J59" s="5"/>
      <c r="K59" s="5"/>
      <c r="L59" s="5"/>
    </row>
    <row r="60" spans="3:12" ht="12.75">
      <c r="C60" s="10"/>
      <c r="D60" s="15" t="s">
        <v>39</v>
      </c>
      <c r="E60" s="114">
        <v>1</v>
      </c>
      <c r="F60" s="108"/>
      <c r="G60" s="109"/>
      <c r="H60" s="16"/>
      <c r="I60" s="5"/>
      <c r="J60" s="5"/>
      <c r="K60" s="5"/>
      <c r="L60" s="5"/>
    </row>
    <row r="61" spans="3:12" ht="14.25" thickBot="1">
      <c r="C61" s="17"/>
      <c r="D61" s="18"/>
      <c r="E61" s="19"/>
      <c r="F61" s="20"/>
      <c r="G61" s="20"/>
      <c r="H61" s="21"/>
      <c r="I61" s="5"/>
      <c r="J61" s="5"/>
      <c r="K61" s="5"/>
      <c r="L61" s="5"/>
    </row>
    <row r="62" spans="5:12" ht="13.5">
      <c r="E62" s="7"/>
      <c r="F62" s="5"/>
      <c r="G62" s="5"/>
      <c r="H62" s="5"/>
      <c r="I62" s="5"/>
      <c r="J62" s="5"/>
      <c r="K62" s="5"/>
      <c r="L62" s="5"/>
    </row>
    <row r="63" spans="5:12" ht="13.5">
      <c r="E63" s="7"/>
      <c r="F63" s="5"/>
      <c r="G63" s="5"/>
      <c r="H63" s="5"/>
      <c r="I63" s="5"/>
      <c r="J63" s="5"/>
      <c r="K63" s="5"/>
      <c r="L63" s="5"/>
    </row>
    <row r="64" spans="5:12" ht="13.5">
      <c r="E64" s="7"/>
      <c r="F64" s="5"/>
      <c r="G64" s="5"/>
      <c r="H64" s="5"/>
      <c r="I64" s="5"/>
      <c r="J64" s="5"/>
      <c r="K64" s="5"/>
      <c r="L64" s="5"/>
    </row>
    <row r="65" spans="5:12" ht="13.5">
      <c r="E65" s="7"/>
      <c r="F65" s="5"/>
      <c r="G65" s="5"/>
      <c r="H65" s="5"/>
      <c r="I65" s="5"/>
      <c r="J65" s="5"/>
      <c r="K65" s="5"/>
      <c r="L65" s="5"/>
    </row>
    <row r="66" spans="5:12" ht="13.5">
      <c r="E66" s="7"/>
      <c r="F66" s="5"/>
      <c r="G66" s="5"/>
      <c r="H66" s="5"/>
      <c r="I66" s="5"/>
      <c r="J66" s="5"/>
      <c r="K66" s="5"/>
      <c r="L66" s="5"/>
    </row>
    <row r="67" spans="5:12" ht="13.5">
      <c r="E67" s="7"/>
      <c r="F67" s="5"/>
      <c r="G67" s="5"/>
      <c r="H67" s="5"/>
      <c r="I67" s="5"/>
      <c r="J67" s="5"/>
      <c r="K67" s="5"/>
      <c r="L67" s="5"/>
    </row>
    <row r="68" spans="5:12" ht="13.5">
      <c r="E68" s="7"/>
      <c r="F68" s="5"/>
      <c r="G68" s="5"/>
      <c r="H68" s="5"/>
      <c r="I68" s="5"/>
      <c r="J68" s="5"/>
      <c r="K68" s="5"/>
      <c r="L68" s="5"/>
    </row>
    <row r="69" spans="5:12" ht="13.5">
      <c r="E69" s="7"/>
      <c r="F69" s="5"/>
      <c r="G69" s="5"/>
      <c r="H69" s="5"/>
      <c r="I69" s="5"/>
      <c r="J69" s="5"/>
      <c r="K69" s="5"/>
      <c r="L69" s="5"/>
    </row>
    <row r="70" spans="5:12" ht="13.5">
      <c r="E70" s="7"/>
      <c r="F70" s="5"/>
      <c r="G70" s="5"/>
      <c r="H70" s="5"/>
      <c r="I70" s="5"/>
      <c r="J70" s="5"/>
      <c r="K70" s="5"/>
      <c r="L70" s="5"/>
    </row>
    <row r="71" spans="5:8" ht="13.5">
      <c r="E71" s="7"/>
      <c r="F71" s="5"/>
      <c r="G71" s="5"/>
      <c r="H71" s="5"/>
    </row>
    <row r="72" spans="5:8" ht="13.5">
      <c r="E72" s="7"/>
      <c r="F72" s="5"/>
      <c r="G72" s="5"/>
      <c r="H72" s="5"/>
    </row>
    <row r="73" spans="5:8" ht="13.5">
      <c r="E73" s="7"/>
      <c r="F73" s="5"/>
      <c r="G73" s="5"/>
      <c r="H73" s="5"/>
    </row>
    <row r="74" spans="5:8" ht="13.5">
      <c r="E74" s="7"/>
      <c r="F74" s="5"/>
      <c r="G74" s="5"/>
      <c r="H74" s="5"/>
    </row>
    <row r="75" spans="5:8" ht="13.5">
      <c r="E75" s="7"/>
      <c r="F75" s="5"/>
      <c r="G75" s="5"/>
      <c r="H75" s="5"/>
    </row>
    <row r="76" spans="5:8" ht="13.5">
      <c r="E76" s="7"/>
      <c r="F76" s="5"/>
      <c r="G76" s="5"/>
      <c r="H76" s="5"/>
    </row>
    <row r="77" spans="5:8" ht="13.5">
      <c r="E77" s="7"/>
      <c r="F77" s="5"/>
      <c r="G77" s="5"/>
      <c r="H77" s="5"/>
    </row>
    <row r="78" spans="5:8" ht="13.5">
      <c r="E78" s="7"/>
      <c r="F78" s="5"/>
      <c r="G78" s="5"/>
      <c r="H78" s="5"/>
    </row>
    <row r="79" spans="5:8" ht="13.5">
      <c r="E79" s="7"/>
      <c r="F79" s="5"/>
      <c r="G79" s="5"/>
      <c r="H79" s="5"/>
    </row>
    <row r="80" spans="5:8" ht="13.5">
      <c r="E80" s="7"/>
      <c r="F80" s="5"/>
      <c r="G80" s="5"/>
      <c r="H80" s="5"/>
    </row>
    <row r="81" spans="5:8" ht="13.5">
      <c r="E81" s="7"/>
      <c r="F81" s="5"/>
      <c r="G81" s="5"/>
      <c r="H81" s="5"/>
    </row>
  </sheetData>
  <sheetProtection password="E732" sheet="1" objects="1" scenarios="1" selectLockedCells="1"/>
  <mergeCells count="6">
    <mergeCell ref="D3:I3"/>
    <mergeCell ref="D4:I4"/>
    <mergeCell ref="D36:G36"/>
    <mergeCell ref="D5:I5"/>
    <mergeCell ref="D28:I28"/>
    <mergeCell ref="E16:H16"/>
  </mergeCells>
  <conditionalFormatting sqref="E18">
    <cfRule type="expression" priority="1" dxfId="0" stopIfTrue="1">
      <formula>OR($E$49&gt;11,$F$58&lt;0,#REF!&lt;0.000000001)</formula>
    </cfRule>
    <cfRule type="expression" priority="2" dxfId="1" stopIfTrue="1">
      <formula>AND($E$49&lt;11.0000000000001,#REF!&gt;0)</formula>
    </cfRule>
  </conditionalFormatting>
  <conditionalFormatting sqref="E16:H16">
    <cfRule type="cellIs" priority="3" dxfId="2" operator="equal" stopIfTrue="1">
      <formula>"NON ! Revoir paramètres"</formula>
    </cfRule>
    <cfRule type="cellIs" priority="4" dxfId="3" operator="equal" stopIfTrue="1">
      <formula>"OK !"</formula>
    </cfRule>
  </conditionalFormatting>
  <printOptions/>
  <pageMargins left="0.95" right="0.75" top="0.61" bottom="0.74" header="0.4921259845" footer="0.4921259845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cols>
    <col min="2" max="2" width="17.28125" style="0" customWidth="1"/>
    <col min="3" max="3" width="30.14062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</dc:creator>
  <cp:keywords/>
  <dc:description/>
  <cp:lastModifiedBy>François Carme</cp:lastModifiedBy>
  <cp:lastPrinted>2009-11-20T17:28:20Z</cp:lastPrinted>
  <dcterms:created xsi:type="dcterms:W3CDTF">2007-06-20T18:46:07Z</dcterms:created>
  <dcterms:modified xsi:type="dcterms:W3CDTF">2009-11-20T17:31:33Z</dcterms:modified>
  <cp:category/>
  <cp:version/>
  <cp:contentType/>
  <cp:contentStatus/>
</cp:coreProperties>
</file>